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80" yWindow="15" windowWidth="11280" windowHeight="7410"/>
  </bookViews>
  <sheets>
    <sheet name="Sheet1" sheetId="1" r:id="rId1"/>
  </sheets>
  <definedNames>
    <definedName name="Compound_interest_rate">Sheet1!$E$7</definedName>
    <definedName name="Compound_interest_rate_with_tax">Sheet1!$E$9</definedName>
    <definedName name="Rate_of_tax">Sheet1!$B$9</definedName>
    <definedName name="Sinking_fund_effect">Sheet1!$E$6</definedName>
    <definedName name="Sinking_fund_rate">Sheet1!$B$8</definedName>
    <definedName name="Tax_effect">Sheet1!$E$8</definedName>
    <definedName name="Unexpired">Sheet1!$E$5</definedName>
    <definedName name="Unexpired_days">Sheet1!$B$7</definedName>
    <definedName name="Unexpired_years">Sheet1!$B$6</definedName>
    <definedName name="Yield">Sheet1!$B$5</definedName>
  </definedNames>
  <calcPr calcId="144525" iterate="1" fullPrecision="0"/>
</workbook>
</file>

<file path=xl/calcChain.xml><?xml version="1.0" encoding="utf-8"?>
<calcChain xmlns="http://schemas.openxmlformats.org/spreadsheetml/2006/main">
  <c r="E13" i="1" l="1"/>
  <c r="G13" i="1" s="1"/>
  <c r="E12" i="1"/>
  <c r="E5" i="1" l="1"/>
  <c r="E6" i="1" s="1"/>
  <c r="E8" i="1"/>
  <c r="G12" i="1" l="1"/>
  <c r="E9" i="1"/>
  <c r="E15" i="1" s="1"/>
  <c r="G15" i="1" s="1"/>
  <c r="E7" i="1"/>
  <c r="E14" i="1" s="1"/>
  <c r="G14" i="1" s="1"/>
</calcChain>
</file>

<file path=xl/sharedStrings.xml><?xml version="1.0" encoding="utf-8"?>
<sst xmlns="http://schemas.openxmlformats.org/spreadsheetml/2006/main" count="24" uniqueCount="23">
  <si>
    <t>Remunerative yield</t>
  </si>
  <si>
    <t>Sinking fund rate</t>
  </si>
  <si>
    <t>Rate of tax</t>
  </si>
  <si>
    <t>Intermediate factors</t>
  </si>
  <si>
    <t>Given factors</t>
  </si>
  <si>
    <t>Tax effect</t>
  </si>
  <si>
    <t>Dual rate without tax</t>
  </si>
  <si>
    <t>Compound interest rate without tax</t>
  </si>
  <si>
    <t>Compound interest rate with tax</t>
  </si>
  <si>
    <t>Dual rate with tax</t>
  </si>
  <si>
    <t>Sinking fund addition</t>
  </si>
  <si>
    <t>Unexpired term (decimal)</t>
  </si>
  <si>
    <t xml:space="preserve">  </t>
  </si>
  <si>
    <t xml:space="preserve"> </t>
  </si>
  <si>
    <t>Number of years</t>
  </si>
  <si>
    <t>Number of days</t>
  </si>
  <si>
    <t>Beckett and Kay</t>
  </si>
  <si>
    <t>Results</t>
  </si>
  <si>
    <t>Annual sum to sinking fund</t>
  </si>
  <si>
    <t>Price paid</t>
  </si>
  <si>
    <t>Disregarding the accumulative rate and tax</t>
  </si>
  <si>
    <t>Disregarding the accumulative rate only</t>
  </si>
  <si>
    <t>Single rate and dual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</si>
</sst>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164" formatCode="0.000000%"/>
    <numFmt numFmtId="165" formatCode="#,##0.00_ ;[Red]\-#,##0.00\ "/>
    <numFmt numFmtId="166" formatCode="0_ ;[Red]\-0\ "/>
  </numFmts>
  <fonts count="4" x14ac:knownFonts="1">
    <font>
      <sz val="11"/>
      <name val="Times New Roman"/>
    </font>
    <font>
      <b/>
      <sz val="12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0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Continuous" wrapText="1"/>
    </xf>
    <xf numFmtId="0" fontId="3" fillId="2" borderId="4" xfId="0" applyFont="1" applyFill="1" applyBorder="1"/>
    <xf numFmtId="8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8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8" fontId="3" fillId="2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8" fontId="3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zoomScaleNormal="100" workbookViewId="0">
      <selection activeCell="A2" sqref="A2"/>
    </sheetView>
  </sheetViews>
  <sheetFormatPr defaultRowHeight="15" x14ac:dyDescent="0.25"/>
  <cols>
    <col min="1" max="1" width="19.5703125" style="10" bestFit="1" customWidth="1"/>
    <col min="2" max="2" width="9.140625" style="10"/>
    <col min="3" max="3" width="1.28515625" style="10" customWidth="1"/>
    <col min="4" max="4" width="39.5703125" style="10" bestFit="1" customWidth="1"/>
    <col min="5" max="5" width="14.140625" style="10" customWidth="1"/>
    <col min="6" max="6" width="0" style="10" hidden="1" customWidth="1"/>
    <col min="7" max="7" width="14.140625" style="10" customWidth="1"/>
    <col min="8" max="16384" width="9.140625" style="10"/>
  </cols>
  <sheetData>
    <row r="1" spans="1:7" s="7" customFormat="1" ht="17.100000000000001" customHeight="1" x14ac:dyDescent="0.25">
      <c r="A1" s="6" t="s">
        <v>16</v>
      </c>
      <c r="B1" s="6"/>
      <c r="C1" s="6"/>
      <c r="D1" s="6"/>
      <c r="E1" s="6"/>
      <c r="F1" s="6"/>
      <c r="G1" s="6"/>
    </row>
    <row r="2" spans="1:7" s="7" customFormat="1" ht="17.100000000000001" customHeight="1" x14ac:dyDescent="0.25">
      <c r="A2" s="6" t="s">
        <v>22</v>
      </c>
      <c r="B2" s="6"/>
      <c r="C2" s="6"/>
      <c r="D2" s="6"/>
      <c r="E2" s="6"/>
      <c r="F2" s="6"/>
      <c r="G2" s="6"/>
    </row>
    <row r="3" spans="1:7" s="9" customFormat="1" ht="30" customHeight="1" x14ac:dyDescent="0.25">
      <c r="A3" s="8" t="s">
        <v>4</v>
      </c>
      <c r="B3" s="8"/>
      <c r="C3" s="8" t="s">
        <v>13</v>
      </c>
      <c r="D3" s="8" t="s">
        <v>3</v>
      </c>
      <c r="E3" s="8"/>
      <c r="G3" s="8"/>
    </row>
    <row r="4" spans="1:7" s="9" customFormat="1" ht="6.6" customHeight="1" x14ac:dyDescent="0.25">
      <c r="A4" s="8" t="s">
        <v>12</v>
      </c>
      <c r="B4" s="8"/>
      <c r="C4" s="8"/>
      <c r="D4" s="8"/>
      <c r="E4" s="8"/>
      <c r="G4" s="8"/>
    </row>
    <row r="5" spans="1:7" ht="15" customHeight="1" x14ac:dyDescent="0.25">
      <c r="A5" s="10" t="s">
        <v>0</v>
      </c>
      <c r="B5" s="1">
        <v>0.05</v>
      </c>
      <c r="C5" s="1"/>
      <c r="D5" s="10" t="s">
        <v>11</v>
      </c>
      <c r="E5" s="2">
        <f>B6+(B7/365)</f>
        <v>10</v>
      </c>
      <c r="F5" s="10">
        <v>900</v>
      </c>
      <c r="G5" s="2"/>
    </row>
    <row r="6" spans="1:7" ht="15" customHeight="1" x14ac:dyDescent="0.25">
      <c r="A6" s="10" t="s">
        <v>14</v>
      </c>
      <c r="B6" s="3">
        <v>10</v>
      </c>
      <c r="C6" s="3"/>
      <c r="D6" s="10" t="s">
        <v>10</v>
      </c>
      <c r="E6" s="11">
        <f>IF(Sinking_fund_rate=0,0,Sinking_fund_rate/(((1+Sinking_fund_rate)^Unexpired)-1))</f>
        <v>9.0287679999999995E-2</v>
      </c>
      <c r="G6" s="11"/>
    </row>
    <row r="7" spans="1:7" ht="15" customHeight="1" x14ac:dyDescent="0.25">
      <c r="A7" s="10" t="s">
        <v>15</v>
      </c>
      <c r="B7" s="4">
        <v>0</v>
      </c>
      <c r="C7" s="4"/>
      <c r="D7" s="10" t="s">
        <v>7</v>
      </c>
      <c r="E7" s="11">
        <f>Yield+Sinking_fund_effect</f>
        <v>0.14028768</v>
      </c>
      <c r="G7" s="11"/>
    </row>
    <row r="8" spans="1:7" ht="15" customHeight="1" x14ac:dyDescent="0.25">
      <c r="A8" s="10" t="s">
        <v>1</v>
      </c>
      <c r="B8" s="1">
        <v>2.2499999999999999E-2</v>
      </c>
      <c r="C8" s="1"/>
      <c r="D8" s="10" t="s">
        <v>5</v>
      </c>
      <c r="E8" s="3">
        <f>1/(1-Rate_of_tax)</f>
        <v>1.6666666666666701</v>
      </c>
      <c r="F8" s="10">
        <v>300</v>
      </c>
      <c r="G8" s="3"/>
    </row>
    <row r="9" spans="1:7" ht="15" customHeight="1" x14ac:dyDescent="0.25">
      <c r="A9" s="10" t="s">
        <v>2</v>
      </c>
      <c r="B9" s="5">
        <v>0.4</v>
      </c>
      <c r="C9" s="5"/>
      <c r="D9" s="10" t="s">
        <v>8</v>
      </c>
      <c r="E9" s="11">
        <f>Yield+(Sinking_fund_effect*Tax_effect)</f>
        <v>0.20047946999999999</v>
      </c>
      <c r="F9" s="10">
        <v>25</v>
      </c>
      <c r="G9" s="11"/>
    </row>
    <row r="10" spans="1:7" ht="6.6" customHeight="1" thickBot="1" x14ac:dyDescent="0.3">
      <c r="A10" s="8" t="s">
        <v>12</v>
      </c>
      <c r="B10" s="8"/>
      <c r="C10" s="8"/>
      <c r="D10" s="8"/>
      <c r="E10" s="8"/>
      <c r="G10" s="8"/>
    </row>
    <row r="11" spans="1:7" s="12" customFormat="1" ht="48.75" customHeight="1" x14ac:dyDescent="0.25">
      <c r="D11" s="13" t="s">
        <v>17</v>
      </c>
      <c r="E11" s="14" t="s">
        <v>19</v>
      </c>
      <c r="F11" s="15"/>
      <c r="G11" s="16" t="s">
        <v>18</v>
      </c>
    </row>
    <row r="12" spans="1:7" ht="20.100000000000001" customHeight="1" x14ac:dyDescent="0.25">
      <c r="D12" s="17" t="s">
        <v>20</v>
      </c>
      <c r="E12" s="18">
        <f>1/(Yield+1/Unexpired_years)*100</f>
        <v>666.67</v>
      </c>
      <c r="F12" s="19"/>
      <c r="G12" s="20">
        <f>100-E12*5%</f>
        <v>66.67</v>
      </c>
    </row>
    <row r="13" spans="1:7" x14ac:dyDescent="0.25">
      <c r="D13" s="17" t="s">
        <v>21</v>
      </c>
      <c r="E13" s="18">
        <f>1/(Yield+((1/Unexpired_years)/(1-Rate_of_tax)))*100</f>
        <v>461.54</v>
      </c>
      <c r="F13" s="19"/>
      <c r="G13" s="20">
        <f>100-E13*5%</f>
        <v>76.92</v>
      </c>
    </row>
    <row r="14" spans="1:7" x14ac:dyDescent="0.25">
      <c r="D14" s="17" t="s">
        <v>6</v>
      </c>
      <c r="E14" s="18">
        <f>1/Compound_interest_rate*100</f>
        <v>712.82</v>
      </c>
      <c r="F14" s="19"/>
      <c r="G14" s="20">
        <f>100-E14*5%</f>
        <v>64.36</v>
      </c>
    </row>
    <row r="15" spans="1:7" ht="15" customHeight="1" thickBot="1" x14ac:dyDescent="0.3">
      <c r="D15" s="21" t="s">
        <v>9</v>
      </c>
      <c r="E15" s="22">
        <f>1/Compound_interest_rate_with_tax*100</f>
        <v>498.8</v>
      </c>
      <c r="F15" s="23"/>
      <c r="G15" s="24">
        <f>100-E15*5%</f>
        <v>75.06</v>
      </c>
    </row>
  </sheetData>
  <phoneticPr fontId="0" type="noConversion"/>
  <printOptions horizontalCentered="1" gridLines="1"/>
  <pageMargins left="0.3" right="0.26" top="0.98425196850393704" bottom="0.98425196850393704" header="0.51181102362204722" footer="0.51181102362204722"/>
  <pageSetup paperSize="9" orientation="portrait" r:id="rId1"/>
  <headerFooter alignWithMargins="0">
    <oddHeader>&amp;R&amp;"+,Bold Italic"&amp;14Appendix F</oddHeader>
    <oddFooter>&amp;L&amp;"-,Italic"&amp;8&amp;D&amp;R&amp;"-,Italic"&amp;8&amp;Z&amp;F!'&amp;A'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Compound_interest_rate</vt:lpstr>
      <vt:lpstr>Compound_interest_rate_with_tax</vt:lpstr>
      <vt:lpstr>Rate_of_tax</vt:lpstr>
      <vt:lpstr>Sinking_fund_effect</vt:lpstr>
      <vt:lpstr>Sinking_fund_rate</vt:lpstr>
      <vt:lpstr>Tax_effect</vt:lpstr>
      <vt:lpstr>Unexpired</vt:lpstr>
      <vt:lpstr>Unexpired_days</vt:lpstr>
      <vt:lpstr>Unexpired_years</vt:lpstr>
      <vt:lpstr>Yield</vt:lpstr>
    </vt:vector>
  </TitlesOfParts>
  <Company>Peter Beckett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Beckett</dc:creator>
  <cp:lastModifiedBy>Peter Beckett</cp:lastModifiedBy>
  <cp:lastPrinted>2012-03-09T10:25:51Z</cp:lastPrinted>
  <dcterms:created xsi:type="dcterms:W3CDTF">1998-04-08T15:56:13Z</dcterms:created>
  <dcterms:modified xsi:type="dcterms:W3CDTF">2012-03-21T15:54:21Z</dcterms:modified>
</cp:coreProperties>
</file>